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MKTPlanMRA\Programacao Local\EVENTOS 2024\RECIFE\2 - TV Guararapes nos Bairros\"/>
    </mc:Choice>
  </mc:AlternateContent>
  <bookViews>
    <workbookView xWindow="0" yWindow="0" windowWidth="23040" windowHeight="9192"/>
  </bookViews>
  <sheets>
    <sheet name="2 - TV Guararapes nos Bairros" sheetId="1" r:id="rId1"/>
  </sheets>
  <externalReferences>
    <externalReference r:id="rId2"/>
    <externalReference r:id="rId3"/>
  </externalReferences>
  <definedNames>
    <definedName name="_xlnm.Database">#REF!</definedName>
    <definedName name="CODTERRITORIO">#REF!</definedName>
    <definedName name="DICNOMEBL_Mun">#REF!</definedName>
    <definedName name="DICNOMEBL_UF">#REF!</definedName>
    <definedName name="Excel_BuiltIn_Database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K22" i="1" s="1"/>
  <c r="N22" i="1" s="1"/>
  <c r="M22" i="1" s="1"/>
  <c r="J21" i="1"/>
  <c r="K21" i="1" s="1"/>
  <c r="N21" i="1" s="1"/>
  <c r="M21" i="1" s="1"/>
  <c r="J20" i="1"/>
  <c r="K20" i="1" s="1"/>
  <c r="N20" i="1" s="1"/>
  <c r="M20" i="1" s="1"/>
  <c r="G20" i="1"/>
  <c r="G23" i="1" s="1"/>
  <c r="K18" i="1"/>
  <c r="N18" i="1" s="1"/>
  <c r="M18" i="1" s="1"/>
  <c r="K17" i="1"/>
  <c r="N17" i="1" s="1"/>
  <c r="M17" i="1" s="1"/>
  <c r="K16" i="1"/>
  <c r="N16" i="1" s="1"/>
  <c r="M16" i="1" s="1"/>
  <c r="K15" i="1"/>
  <c r="N15" i="1" s="1"/>
  <c r="M15" i="1" s="1"/>
  <c r="K14" i="1"/>
  <c r="N14" i="1" s="1"/>
  <c r="M14" i="1" s="1"/>
  <c r="N13" i="1"/>
  <c r="M13" i="1" s="1"/>
  <c r="K13" i="1"/>
  <c r="J12" i="1"/>
  <c r="K12" i="1" s="1"/>
  <c r="N12" i="1" s="1"/>
  <c r="M12" i="1" s="1"/>
  <c r="N11" i="1"/>
  <c r="M11" i="1"/>
  <c r="K11" i="1"/>
  <c r="K10" i="1"/>
  <c r="K23" i="1" l="1"/>
  <c r="N10" i="1"/>
  <c r="M10" i="1" l="1"/>
  <c r="N23" i="1"/>
  <c r="L23" i="1" s="1"/>
</calcChain>
</file>

<file path=xl/sharedStrings.xml><?xml version="1.0" encoding="utf-8"?>
<sst xmlns="http://schemas.openxmlformats.org/spreadsheetml/2006/main" count="78" uniqueCount="58">
  <si>
    <t>PLANILHA DE CÁLCULOS</t>
  </si>
  <si>
    <t>Emissora</t>
  </si>
  <si>
    <t>TV GUARARAPES</t>
  </si>
  <si>
    <t>Praça:</t>
  </si>
  <si>
    <t>RECIFE</t>
  </si>
  <si>
    <t>Proposta:</t>
  </si>
  <si>
    <t>TVG NOS BAIRROS</t>
  </si>
  <si>
    <t>Cliente</t>
  </si>
  <si>
    <t>ENTREGA COMERCIAL - MARÇO A NOVEMBRO</t>
  </si>
  <si>
    <t>PROGRAMA</t>
  </si>
  <si>
    <t>PERÍODO</t>
  </si>
  <si>
    <t>ESQUEMA COMERCIAL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</si>
  <si>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</si>
  <si>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</si>
  <si>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</si>
  <si>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</si>
  <si>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</si>
  <si>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</si>
  <si>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>DESCONTO</t>
  </si>
  <si>
    <t>TOTAL NEGOCIADO UNITÁRIO</t>
  </si>
  <si>
    <t>R$
TOTAL NEGOCIADO</t>
  </si>
  <si>
    <t>Rotativo</t>
  </si>
  <si>
    <t>Mês</t>
  </si>
  <si>
    <t>Chamadas para o projeto</t>
  </si>
  <si>
    <t>5"</t>
  </si>
  <si>
    <t>Balanço Geral Manhã</t>
  </si>
  <si>
    <t>Merchan do Projeto - Balanço Geral Tarde</t>
  </si>
  <si>
    <t>Logo</t>
  </si>
  <si>
    <t>Balanço Geral PE</t>
  </si>
  <si>
    <t>Balanço Geral Tarde</t>
  </si>
  <si>
    <t xml:space="preserve">Merchan do Projeto - Balanço Geral Manha </t>
  </si>
  <si>
    <t>Que Arretado</t>
  </si>
  <si>
    <t xml:space="preserve">Quadro Especial - TVG Nos bairros - dia de acão </t>
  </si>
  <si>
    <t>Última quinta do Mês</t>
  </si>
  <si>
    <t>Balanço Geral Manhã - Vinheta Patrocinada</t>
  </si>
  <si>
    <t>Balanço Geral Tarde - Vinheta Patrocinada</t>
  </si>
  <si>
    <t>Que Arretado - Vinheta Patrocinada</t>
  </si>
  <si>
    <t>Flash na programação no dia do evento</t>
  </si>
  <si>
    <t>Até 3 meses após o projeto</t>
  </si>
  <si>
    <t>Comercial - Mídia de Apoio</t>
  </si>
  <si>
    <t>30"</t>
  </si>
  <si>
    <t>ROTATIVO</t>
  </si>
  <si>
    <t>Digital</t>
  </si>
  <si>
    <t>Instagram TVG | Assinatura nos posts do Feed</t>
  </si>
  <si>
    <t>logo</t>
  </si>
  <si>
    <t>Feed - Post assinado</t>
  </si>
  <si>
    <t>Instagram TVG | Assinatura nos Stories</t>
  </si>
  <si>
    <t>Story - Post assinado</t>
  </si>
  <si>
    <t>Facebook TVG | Assinatura nos posts do Feed</t>
  </si>
  <si>
    <t>Total</t>
  </si>
  <si>
    <t>TOTAL</t>
  </si>
  <si>
    <t>Observações</t>
  </si>
  <si>
    <r>
      <t>§</t>
    </r>
    <r>
      <rPr>
        <sz val="10"/>
        <color indexed="8"/>
        <rFont val="Rotunda Light"/>
      </rPr>
      <t>Tabela de Preços: setembro/23;</t>
    </r>
  </si>
  <si>
    <r>
      <t>§</t>
    </r>
    <r>
      <rPr>
        <sz val="10"/>
        <color indexed="8"/>
        <rFont val="Rotunda Light"/>
      </rPr>
      <t>DAC (caso haja): 20% do total negociado, faturado a parte;</t>
    </r>
  </si>
  <si>
    <r>
      <t>§</t>
    </r>
    <r>
      <rPr>
        <sz val="10"/>
        <color indexed="8"/>
        <rFont val="Rotunda Light"/>
      </rPr>
      <t>Realização condicionada a comercialização mínima de 3 cotas;</t>
    </r>
  </si>
  <si>
    <r>
      <t>§</t>
    </r>
    <r>
      <rPr>
        <sz val="10"/>
        <color indexed="8"/>
        <rFont val="Rotunda Light"/>
      </rPr>
      <t>As ações promocionais deverão ser previamente aprovadas;</t>
    </r>
  </si>
  <si>
    <r>
      <t>§</t>
    </r>
    <r>
      <rPr>
        <sz val="10"/>
        <color indexed="8"/>
        <rFont val="Rotunda Light"/>
      </rPr>
      <t>Datas sujeitas a alteração.</t>
    </r>
  </si>
  <si>
    <t xml:space="preserve">Obs.: Toda entrega/valoração que consta nesta planilha foi elaborada direto pela emissora local, sendo assim, caso haja alguma questão/dúvida/alteração, a mesma deverá ser consultada.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</si>
</sst>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R$&quot;\ * #,##0.00_-;\-&quot;R$&quot;\ * #,##0.00_-;_-&quot;R$&quot;\ * &quot;-&quot;??_-;_-@_-"/>
    <numFmt numFmtId="165" formatCode="_(* #,##0.00_);_(* \(#,##0.00\);_(* &quot;-&quot;??_);_(@_)"/>
    <numFmt numFmtId="166" formatCode="0.000"/>
    <numFmt numFmtId="167" formatCode="_(&quot;R$ &quot;* #,##0.00_);_(&quot;R$ &quot;* \(#,##0.00\);_(&quot;R$ &quot;* &quot;-&quot;??_);_(@_)"/>
    <numFmt numFmtId="168" formatCode="0.000%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8"/>
      <name val="Arial Narrow"/>
      <family val="2"/>
    </font>
    <font>
      <b/>
      <sz val="36"/>
      <name val="Arial Narrow"/>
      <family val="2"/>
    </font>
    <font>
      <sz val="16"/>
      <color theme="0"/>
      <name val="Agency FB"/>
      <family val="2"/>
    </font>
    <font>
      <b/>
      <sz val="14"/>
      <color theme="1" tint="4.9989318521683403E-2"/>
      <name val="Bahnschrift Light"/>
      <family val="2"/>
    </font>
    <font>
      <b/>
      <sz val="14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</font>
    <font>
      <b/>
      <sz val="12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</font>
    <font>
      <b/>
      <u/>
      <sz val="12"/>
      <color rgb="FFFF0000"/>
      <name val="Calibri"/>
      <family val="2"/>
      <scheme val="minor"/>
    </font>
    <font>
      <b/>
      <u/>
      <sz val="10"/>
      <color rgb="FF002060"/>
      <name val="Rotunda Light"/>
    </font>
    <font>
      <sz val="12"/>
      <color rgb="FFFF0000"/>
      <name val="Calibri"/>
      <family val="2"/>
      <scheme val="minor"/>
    </font>
    <font>
      <sz val="10"/>
      <name val="Wingdings"/>
      <charset val="2"/>
    </font>
    <font>
      <sz val="10"/>
      <color indexed="8"/>
      <name val="Rotunda Light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</cellStyleXfs>
  <cellXfs count="92">
    <xf numFmtId="0" fontId="0" fillId="0" borderId="0" xfId="0"/>
    <xf numFmtId="0" fontId="4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4" fillId="0" borderId="0" xfId="3" applyFont="1"/>
    <xf numFmtId="165" fontId="7" fillId="2" borderId="1" xfId="1" applyFont="1" applyFill="1" applyBorder="1" applyAlignment="1">
      <alignment vertical="center"/>
    </xf>
    <xf numFmtId="165" fontId="8" fillId="0" borderId="0" xfId="1" applyFont="1" applyBorder="1" applyAlignment="1">
      <alignment vertical="center"/>
    </xf>
    <xf numFmtId="165" fontId="8" fillId="0" borderId="0" xfId="1" applyFont="1" applyBorder="1" applyAlignment="1">
      <alignment horizontal="left" vertical="center"/>
    </xf>
    <xf numFmtId="0" fontId="9" fillId="0" borderId="0" xfId="3" applyFont="1" applyBorder="1" applyAlignment="1">
      <alignment horizontal="center" vertical="center"/>
    </xf>
    <xf numFmtId="0" fontId="10" fillId="0" borderId="0" xfId="3" applyFont="1"/>
    <xf numFmtId="0" fontId="11" fillId="0" borderId="0" xfId="3" applyFont="1" applyAlignment="1">
      <alignment horizontal="center" vertical="center"/>
    </xf>
    <xf numFmtId="0" fontId="12" fillId="3" borderId="2" xfId="3" applyFont="1" applyFill="1" applyBorder="1" applyAlignment="1">
      <alignment vertical="center"/>
    </xf>
    <xf numFmtId="0" fontId="12" fillId="3" borderId="3" xfId="3" applyFont="1" applyFill="1" applyBorder="1" applyAlignment="1">
      <alignment vertical="center"/>
    </xf>
    <xf numFmtId="0" fontId="13" fillId="0" borderId="0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0" fontId="2" fillId="3" borderId="6" xfId="3" applyFont="1" applyFill="1" applyBorder="1" applyAlignment="1">
      <alignment horizontal="center" vertical="center" wrapText="1"/>
    </xf>
    <xf numFmtId="0" fontId="2" fillId="3" borderId="6" xfId="3" applyFont="1" applyFill="1" applyBorder="1" applyAlignment="1">
      <alignment horizontal="center" vertical="center"/>
    </xf>
    <xf numFmtId="3" fontId="2" fillId="3" borderId="6" xfId="3" applyNumberFormat="1" applyFont="1" applyFill="1" applyBorder="1" applyAlignment="1">
      <alignment horizontal="center" vertical="center" wrapText="1"/>
    </xf>
    <xf numFmtId="0" fontId="14" fillId="0" borderId="0" xfId="3" applyFont="1" applyAlignment="1">
      <alignment horizontal="center" vertical="center"/>
    </xf>
    <xf numFmtId="0" fontId="16" fillId="4" borderId="7" xfId="3" applyFont="1" applyFill="1" applyBorder="1" applyAlignment="1">
      <alignment horizontal="left" vertical="center"/>
    </xf>
    <xf numFmtId="0" fontId="16" fillId="4" borderId="7" xfId="3" applyFont="1" applyFill="1" applyBorder="1" applyAlignment="1">
      <alignment horizontal="center" vertical="center"/>
    </xf>
    <xf numFmtId="166" fontId="16" fillId="4" borderId="7" xfId="3" applyNumberFormat="1" applyFont="1" applyFill="1" applyBorder="1" applyAlignment="1">
      <alignment horizontal="center" vertical="center"/>
    </xf>
    <xf numFmtId="164" fontId="16" fillId="4" borderId="7" xfId="4" applyFont="1" applyFill="1" applyBorder="1" applyAlignment="1">
      <alignment horizontal="center" vertical="center"/>
    </xf>
    <xf numFmtId="9" fontId="16" fillId="4" borderId="7" xfId="5" applyNumberFormat="1" applyFont="1" applyFill="1" applyBorder="1" applyAlignment="1">
      <alignment horizontal="center" vertical="center"/>
    </xf>
    <xf numFmtId="167" fontId="16" fillId="0" borderId="1" xfId="2" applyFont="1" applyBorder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4" borderId="7" xfId="3" applyFont="1" applyFill="1" applyBorder="1" applyAlignment="1">
      <alignment horizontal="left" vertical="center" wrapText="1"/>
    </xf>
    <xf numFmtId="0" fontId="4" fillId="0" borderId="0" xfId="3" applyFont="1" applyAlignment="1">
      <alignment vertical="center"/>
    </xf>
    <xf numFmtId="16" fontId="15" fillId="4" borderId="7" xfId="3" quotePrefix="1" applyNumberFormat="1" applyFont="1" applyFill="1" applyBorder="1" applyAlignment="1">
      <alignment horizontal="center" vertical="center" wrapText="1"/>
    </xf>
    <xf numFmtId="0" fontId="4" fillId="4" borderId="0" xfId="3" applyFont="1" applyFill="1" applyAlignment="1">
      <alignment horizontal="center" vertical="center"/>
    </xf>
    <xf numFmtId="165" fontId="15" fillId="4" borderId="0" xfId="1" applyFont="1" applyFill="1" applyBorder="1" applyAlignment="1">
      <alignment horizontal="center" vertical="center"/>
    </xf>
    <xf numFmtId="16" fontId="16" fillId="4" borderId="0" xfId="3" quotePrefix="1" applyNumberFormat="1" applyFont="1" applyFill="1" applyBorder="1" applyAlignment="1">
      <alignment horizontal="center" vertical="center" wrapText="1"/>
    </xf>
    <xf numFmtId="0" fontId="16" fillId="4" borderId="0" xfId="3" applyFont="1" applyFill="1" applyBorder="1" applyAlignment="1">
      <alignment horizontal="left" vertical="center" wrapText="1"/>
    </xf>
    <xf numFmtId="0" fontId="16" fillId="4" borderId="0" xfId="3" applyFont="1" applyFill="1" applyBorder="1" applyAlignment="1">
      <alignment horizontal="center" vertical="center"/>
    </xf>
    <xf numFmtId="166" fontId="16" fillId="4" borderId="0" xfId="3" applyNumberFormat="1" applyFont="1" applyFill="1" applyBorder="1" applyAlignment="1">
      <alignment horizontal="center" vertical="center"/>
    </xf>
    <xf numFmtId="164" fontId="16" fillId="4" borderId="0" xfId="4" applyFont="1" applyFill="1" applyBorder="1" applyAlignment="1">
      <alignment horizontal="center" vertical="center"/>
    </xf>
    <xf numFmtId="9" fontId="17" fillId="4" borderId="0" xfId="5" applyNumberFormat="1" applyFont="1" applyFill="1" applyBorder="1" applyAlignment="1">
      <alignment horizontal="center" vertical="center"/>
    </xf>
    <xf numFmtId="164" fontId="11" fillId="4" borderId="7" xfId="4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3" fontId="18" fillId="3" borderId="11" xfId="3" applyNumberFormat="1" applyFont="1" applyFill="1" applyBorder="1" applyAlignment="1">
      <alignment horizontal="center" vertical="center"/>
    </xf>
    <xf numFmtId="3" fontId="18" fillId="3" borderId="2" xfId="3" applyNumberFormat="1" applyFont="1" applyFill="1" applyBorder="1" applyAlignment="1">
      <alignment horizontal="center" vertical="center"/>
    </xf>
    <xf numFmtId="166" fontId="18" fillId="3" borderId="2" xfId="3" applyNumberFormat="1" applyFont="1" applyFill="1" applyBorder="1" applyAlignment="1">
      <alignment vertical="center"/>
    </xf>
    <xf numFmtId="166" fontId="18" fillId="3" borderId="2" xfId="3" applyNumberFormat="1" applyFont="1" applyFill="1" applyBorder="1" applyAlignment="1">
      <alignment horizontal="center" vertical="center"/>
    </xf>
    <xf numFmtId="164" fontId="18" fillId="3" borderId="11" xfId="4" applyFont="1" applyFill="1" applyBorder="1" applyAlignment="1">
      <alignment horizontal="center" vertical="center"/>
    </xf>
    <xf numFmtId="164" fontId="12" fillId="5" borderId="16" xfId="4" applyFont="1" applyFill="1" applyBorder="1" applyAlignment="1">
      <alignment horizontal="center" vertical="center"/>
    </xf>
    <xf numFmtId="0" fontId="14" fillId="0" borderId="0" xfId="3" applyFont="1"/>
    <xf numFmtId="0" fontId="19" fillId="0" borderId="0" xfId="3" applyFont="1" applyAlignment="1">
      <alignment vertical="center"/>
    </xf>
    <xf numFmtId="0" fontId="20" fillId="0" borderId="0" xfId="3" applyFont="1" applyAlignment="1">
      <alignment horizontal="left" vertical="center"/>
    </xf>
    <xf numFmtId="3" fontId="11" fillId="0" borderId="0" xfId="3" applyNumberFormat="1" applyFont="1" applyAlignment="1">
      <alignment vertical="center"/>
    </xf>
    <xf numFmtId="3" fontId="11" fillId="0" borderId="0" xfId="3" applyNumberFormat="1" applyFont="1" applyAlignment="1">
      <alignment horizontal="center" vertical="center"/>
    </xf>
    <xf numFmtId="4" fontId="17" fillId="0" borderId="0" xfId="3" applyNumberFormat="1" applyFont="1" applyAlignment="1">
      <alignment horizontal="center" vertical="center"/>
    </xf>
    <xf numFmtId="0" fontId="21" fillId="0" borderId="0" xfId="3" applyFont="1" applyAlignment="1">
      <alignment horizontal="left" vertical="center" readingOrder="1"/>
    </xf>
    <xf numFmtId="0" fontId="20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164" fontId="11" fillId="0" borderId="0" xfId="3" applyNumberFormat="1" applyFont="1" applyAlignment="1">
      <alignment vertical="center"/>
    </xf>
    <xf numFmtId="0" fontId="23" fillId="0" borderId="0" xfId="3" applyFont="1" applyAlignment="1">
      <alignment horizontal="left" vertical="center" indent="1" readingOrder="1"/>
    </xf>
    <xf numFmtId="14" fontId="25" fillId="0" borderId="0" xfId="3" applyNumberFormat="1" applyFont="1" applyAlignment="1">
      <alignment vertical="center"/>
    </xf>
    <xf numFmtId="0" fontId="18" fillId="3" borderId="2" xfId="3" applyFont="1" applyFill="1" applyBorder="1" applyAlignment="1">
      <alignment horizontal="center" vertical="center"/>
    </xf>
    <xf numFmtId="0" fontId="18" fillId="3" borderId="3" xfId="3" applyFont="1" applyFill="1" applyBorder="1" applyAlignment="1">
      <alignment horizontal="center" vertical="center"/>
    </xf>
    <xf numFmtId="0" fontId="18" fillId="3" borderId="14" xfId="3" applyFont="1" applyFill="1" applyBorder="1" applyAlignment="1">
      <alignment horizontal="center" vertical="center"/>
    </xf>
    <xf numFmtId="168" fontId="18" fillId="3" borderId="4" xfId="5" applyNumberFormat="1" applyFont="1" applyFill="1" applyBorder="1" applyAlignment="1">
      <alignment horizontal="center" vertical="center"/>
    </xf>
    <xf numFmtId="168" fontId="18" fillId="3" borderId="15" xfId="5" applyNumberFormat="1" applyFont="1" applyFill="1" applyBorder="1" applyAlignment="1">
      <alignment horizontal="center" vertical="center"/>
    </xf>
    <xf numFmtId="0" fontId="20" fillId="0" borderId="0" xfId="3" applyFont="1" applyAlignment="1">
      <alignment horizontal="left" vertical="center"/>
    </xf>
    <xf numFmtId="165" fontId="15" fillId="4" borderId="4" xfId="1" applyFont="1" applyFill="1" applyBorder="1" applyAlignment="1">
      <alignment horizontal="center" vertical="center" wrapText="1"/>
    </xf>
    <xf numFmtId="165" fontId="15" fillId="4" borderId="5" xfId="1" applyFont="1" applyFill="1" applyBorder="1" applyAlignment="1">
      <alignment horizontal="center" vertical="center" wrapText="1"/>
    </xf>
    <xf numFmtId="165" fontId="15" fillId="4" borderId="12" xfId="1" applyFont="1" applyFill="1" applyBorder="1" applyAlignment="1">
      <alignment horizontal="center" vertical="center" wrapText="1"/>
    </xf>
    <xf numFmtId="165" fontId="15" fillId="4" borderId="13" xfId="1" applyFont="1" applyFill="1" applyBorder="1" applyAlignment="1">
      <alignment horizontal="center" vertical="center" wrapText="1"/>
    </xf>
    <xf numFmtId="165" fontId="15" fillId="4" borderId="2" xfId="1" applyFont="1" applyFill="1" applyBorder="1" applyAlignment="1">
      <alignment horizontal="center" vertical="center" wrapText="1"/>
    </xf>
    <xf numFmtId="165" fontId="15" fillId="4" borderId="14" xfId="1" applyFont="1" applyFill="1" applyBorder="1" applyAlignment="1">
      <alignment horizontal="center" vertical="center" wrapText="1"/>
    </xf>
    <xf numFmtId="16" fontId="15" fillId="4" borderId="6" xfId="3" quotePrefix="1" applyNumberFormat="1" applyFont="1" applyFill="1" applyBorder="1" applyAlignment="1">
      <alignment horizontal="center" vertical="center" wrapText="1"/>
    </xf>
    <xf numFmtId="16" fontId="15" fillId="4" borderId="10" xfId="3" quotePrefix="1" applyNumberFormat="1" applyFont="1" applyFill="1" applyBorder="1" applyAlignment="1">
      <alignment horizontal="center" vertical="center" wrapText="1"/>
    </xf>
    <xf numFmtId="16" fontId="15" fillId="4" borderId="11" xfId="3" quotePrefix="1" applyNumberFormat="1" applyFont="1" applyFill="1" applyBorder="1" applyAlignment="1">
      <alignment horizontal="center" vertical="center" wrapText="1"/>
    </xf>
    <xf numFmtId="165" fontId="15" fillId="4" borderId="7" xfId="1" applyFont="1" applyFill="1" applyBorder="1" applyAlignment="1">
      <alignment horizontal="center" vertical="center"/>
    </xf>
    <xf numFmtId="165" fontId="15" fillId="4" borderId="4" xfId="1" applyFont="1" applyFill="1" applyBorder="1" applyAlignment="1">
      <alignment horizontal="center" vertical="center"/>
    </xf>
    <xf numFmtId="165" fontId="15" fillId="4" borderId="5" xfId="1" applyFont="1" applyFill="1" applyBorder="1" applyAlignment="1">
      <alignment horizontal="center" vertical="center"/>
    </xf>
    <xf numFmtId="165" fontId="15" fillId="4" borderId="12" xfId="1" applyFont="1" applyFill="1" applyBorder="1" applyAlignment="1">
      <alignment horizontal="center" vertical="center"/>
    </xf>
    <xf numFmtId="165" fontId="15" fillId="4" borderId="13" xfId="1" applyFont="1" applyFill="1" applyBorder="1" applyAlignment="1">
      <alignment horizontal="center" vertical="center"/>
    </xf>
    <xf numFmtId="165" fontId="15" fillId="4" borderId="2" xfId="1" applyFont="1" applyFill="1" applyBorder="1" applyAlignment="1">
      <alignment horizontal="center" vertical="center"/>
    </xf>
    <xf numFmtId="165" fontId="15" fillId="4" borderId="14" xfId="1" applyFont="1" applyFill="1" applyBorder="1" applyAlignment="1">
      <alignment horizontal="center" vertical="center"/>
    </xf>
    <xf numFmtId="16" fontId="15" fillId="4" borderId="6" xfId="3" quotePrefix="1" applyNumberFormat="1" applyFont="1" applyFill="1" applyBorder="1" applyAlignment="1">
      <alignment horizontal="center" vertical="center"/>
    </xf>
    <xf numFmtId="16" fontId="15" fillId="4" borderId="10" xfId="3" quotePrefix="1" applyNumberFormat="1" applyFont="1" applyFill="1" applyBorder="1" applyAlignment="1">
      <alignment horizontal="center" vertical="center"/>
    </xf>
    <xf numFmtId="16" fontId="15" fillId="4" borderId="11" xfId="3" quotePrefix="1" applyNumberFormat="1" applyFont="1" applyFill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2" fillId="3" borderId="4" xfId="3" applyFont="1" applyFill="1" applyBorder="1" applyAlignment="1">
      <alignment horizontal="center" vertical="center"/>
    </xf>
    <xf numFmtId="0" fontId="2" fillId="3" borderId="5" xfId="3" applyFont="1" applyFill="1" applyBorder="1" applyAlignment="1">
      <alignment horizontal="center" vertical="center"/>
    </xf>
    <xf numFmtId="165" fontId="15" fillId="4" borderId="8" xfId="1" applyFont="1" applyFill="1" applyBorder="1" applyAlignment="1">
      <alignment horizontal="center" vertical="center"/>
    </xf>
    <xf numFmtId="165" fontId="15" fillId="4" borderId="9" xfId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7" fontId="11" fillId="0" borderId="0" xfId="2" applyFont="1" applyAlignment="1">
      <alignment vertical="center"/>
    </xf>
    <xf numFmtId="3" fontId="11" fillId="0" borderId="0" xfId="0" applyNumberFormat="1" applyFont="1" applyAlignment="1">
      <alignment vertical="center"/>
    </xf>
    <xf numFmtId="4" fontId="17" fillId="0" borderId="0" xfId="0" applyNumberFormat="1" applyFont="1" applyAlignment="1">
      <alignment horizontal="center" vertical="center"/>
    </xf>
    <xf numFmtId="0" fontId="4" fillId="0" borderId="0" xfId="0" applyFont="1"/>
  </cellXfs>
  <cellStyles count="6">
    <cellStyle name="Moeda" xfId="2" builtinId="4"/>
    <cellStyle name="Moeda 2" xfId="4"/>
    <cellStyle name="Normal" xfId="0" builtinId="0"/>
    <cellStyle name="Normal 2" xfId="3"/>
    <cellStyle name="Porcentagem 2" xf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2219325</xdr:colOff>
      <xdr:row>2</xdr:row>
      <xdr:rowOff>142875</xdr:rowOff>
    </xdr:from>
    <xdr:to>
      <xdr:col>6</xdr:col>
      <xdr:colOff>390525</xdr:colOff>
      <xdr:row>6</xdr:row>
      <xdr:rowOff>28575</xdr:rowOff>
    </xdr:to>
    <xdr:pic>
      <xdr:nvPicPr>
        <xdr:cNvPr id="2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58" t="26666" r="8144" b="25768"/>
        <a:stretch>
          <a:fillRect/>
        </a:stretch>
      </xdr:blipFill>
      <xdr:spPr bwMode="auto">
        <a:xfrm>
          <a:off x="6343650" y="619125"/>
          <a:ext cx="27146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.pereira\AppData\Local\Microsoft\Windows\INetCache\Content.Outlook\7K43QMX6\10%20-%20TV%20Guararapes%20nos%20Bairros\Valora&#231;&#227;o%202023%20-%20TV%20Guararapes%20nos%20Bairr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.pereira\Desktop\Jorge\TV%20Guararapes\2023\Book%20de%20Projetos%202023\TV%20Guararapes%20-%20PE\Valora&#231;&#245;es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ação"/>
      <sheetName val="Cronograma"/>
      <sheetName val="Programas"/>
      <sheetName val="Rotativo"/>
      <sheetName val="Merchan"/>
      <sheetName val="NOVA"/>
    </sheetNames>
    <sheetDataSet>
      <sheetData sheetId="0" refreshError="1"/>
      <sheetData sheetId="1" refreshError="1"/>
      <sheetData sheetId="2" refreshError="1">
        <row r="1">
          <cell r="D1" t="str">
            <v>PROGRAMA</v>
          </cell>
          <cell r="E1" t="str">
            <v>R$ UNITÁRIO 05"</v>
          </cell>
          <cell r="F1" t="str">
            <v>R$ UNITÁRIO 15"</v>
          </cell>
          <cell r="G1" t="str">
            <v>R$ UNITÁRIO 30"</v>
          </cell>
        </row>
        <row r="2">
          <cell r="D2" t="str">
            <v>BALANÇO GERAL PE MANHÃ</v>
          </cell>
          <cell r="E2">
            <v>1579.5</v>
          </cell>
          <cell r="F2">
            <v>3422.25</v>
          </cell>
          <cell r="G2">
            <v>5265</v>
          </cell>
        </row>
        <row r="3">
          <cell r="D3" t="str">
            <v>SUPERESPORTES</v>
          </cell>
          <cell r="E3" t="str">
            <v>-</v>
          </cell>
          <cell r="F3" t="str">
            <v>-</v>
          </cell>
          <cell r="G3" t="str">
            <v>-</v>
          </cell>
        </row>
        <row r="4">
          <cell r="D4" t="str">
            <v>FALA BRASIL</v>
          </cell>
          <cell r="E4">
            <v>884.4</v>
          </cell>
          <cell r="F4">
            <v>1474</v>
          </cell>
          <cell r="G4">
            <v>2948</v>
          </cell>
        </row>
        <row r="5">
          <cell r="D5" t="str">
            <v>HOJE EM DIA</v>
          </cell>
          <cell r="E5">
            <v>966.59999999999991</v>
          </cell>
          <cell r="F5">
            <v>1611</v>
          </cell>
          <cell r="G5">
            <v>3222</v>
          </cell>
        </row>
        <row r="6">
          <cell r="D6" t="str">
            <v>BALANÇO GERAL PE</v>
          </cell>
          <cell r="E6">
            <v>3395.1</v>
          </cell>
          <cell r="F6">
            <v>7356.05</v>
          </cell>
          <cell r="G6">
            <v>11317</v>
          </cell>
        </row>
        <row r="7">
          <cell r="D7" t="str">
            <v>QUE ARRETADO!</v>
          </cell>
          <cell r="E7">
            <v>2576.4</v>
          </cell>
          <cell r="F7">
            <v>5582.2</v>
          </cell>
          <cell r="G7">
            <v>8588</v>
          </cell>
        </row>
        <row r="8">
          <cell r="D8" t="str">
            <v>NOVELA DA TARDE 1 - PROVA DE AMOR</v>
          </cell>
          <cell r="E8">
            <v>1089.8999999999999</v>
          </cell>
          <cell r="F8">
            <v>1816.5</v>
          </cell>
          <cell r="G8">
            <v>3633</v>
          </cell>
        </row>
        <row r="9">
          <cell r="D9" t="str">
            <v>CIDADE ALERTA</v>
          </cell>
          <cell r="E9">
            <v>968.4</v>
          </cell>
          <cell r="F9">
            <v>2098.2000000000003</v>
          </cell>
          <cell r="G9">
            <v>3228</v>
          </cell>
        </row>
        <row r="10">
          <cell r="D10" t="str">
            <v>CIDADE ALERTA PERNAMBUCO</v>
          </cell>
          <cell r="E10">
            <v>1811.3999999999999</v>
          </cell>
          <cell r="F10">
            <v>3924.7000000000003</v>
          </cell>
          <cell r="G10">
            <v>6038</v>
          </cell>
        </row>
        <row r="11">
          <cell r="D11" t="str">
            <v>JORNAL GUARARAPES</v>
          </cell>
          <cell r="E11">
            <v>2841.2999999999997</v>
          </cell>
          <cell r="F11">
            <v>6156.1500000000005</v>
          </cell>
          <cell r="G11">
            <v>9471</v>
          </cell>
        </row>
        <row r="12">
          <cell r="D12" t="str">
            <v>JORNAL DA RECORD</v>
          </cell>
          <cell r="E12">
            <v>4812</v>
          </cell>
          <cell r="F12">
            <v>10426</v>
          </cell>
          <cell r="G12">
            <v>16040</v>
          </cell>
        </row>
        <row r="13">
          <cell r="D13" t="str">
            <v>NOVELA 3 - GÊNESIS</v>
          </cell>
          <cell r="E13">
            <v>5482.2</v>
          </cell>
          <cell r="F13">
            <v>11878.1</v>
          </cell>
          <cell r="G13">
            <v>18274</v>
          </cell>
        </row>
        <row r="14">
          <cell r="D14" t="str">
            <v xml:space="preserve">NOVELA 22H - QUANDO CHAMA O CORAÇÃO </v>
          </cell>
          <cell r="E14">
            <v>4385.7</v>
          </cell>
          <cell r="F14">
            <v>9502.35</v>
          </cell>
          <cell r="G14">
            <v>14619</v>
          </cell>
        </row>
        <row r="15">
          <cell r="D15" t="str">
            <v>A FAZENDA</v>
          </cell>
          <cell r="E15">
            <v>3100.5</v>
          </cell>
          <cell r="F15">
            <v>6717.75</v>
          </cell>
          <cell r="G15">
            <v>10335</v>
          </cell>
        </row>
        <row r="16">
          <cell r="D16" t="str">
            <v>SÉRIE PREMIUM</v>
          </cell>
          <cell r="E16">
            <v>1760.1</v>
          </cell>
          <cell r="F16">
            <v>3813.55</v>
          </cell>
          <cell r="G16">
            <v>5867</v>
          </cell>
        </row>
        <row r="17">
          <cell r="D17" t="str">
            <v xml:space="preserve">TOP CHEF BRASIL </v>
          </cell>
          <cell r="E17">
            <v>2091.6</v>
          </cell>
          <cell r="F17">
            <v>4531.8</v>
          </cell>
          <cell r="G17">
            <v>6972</v>
          </cell>
        </row>
        <row r="18">
          <cell r="D18" t="str">
            <v>SUPER BANCADA</v>
          </cell>
          <cell r="E18">
            <v>1186.2</v>
          </cell>
          <cell r="F18">
            <v>2570.1</v>
          </cell>
          <cell r="G18">
            <v>3954</v>
          </cell>
        </row>
        <row r="19">
          <cell r="D19" t="str">
            <v>TUDO É NOTÍCIA</v>
          </cell>
          <cell r="E19">
            <v>1623</v>
          </cell>
          <cell r="F19">
            <v>2953.6</v>
          </cell>
          <cell r="G19">
            <v>4544</v>
          </cell>
        </row>
        <row r="20">
          <cell r="D20" t="str">
            <v>SUPER CONFEITEIRO</v>
          </cell>
          <cell r="E20">
            <v>2576.4</v>
          </cell>
          <cell r="F20">
            <v>5582</v>
          </cell>
          <cell r="G20">
            <v>8588</v>
          </cell>
        </row>
        <row r="21">
          <cell r="D21" t="str">
            <v>COZINHA DIVERTIDA DA MAGA</v>
          </cell>
          <cell r="E21">
            <v>2576.4</v>
          </cell>
          <cell r="F21">
            <v>5582</v>
          </cell>
          <cell r="G21">
            <v>8588</v>
          </cell>
        </row>
        <row r="22">
          <cell r="D22" t="str">
            <v>SIMBORA</v>
          </cell>
          <cell r="E22">
            <v>2576.4</v>
          </cell>
          <cell r="F22">
            <v>5582.2</v>
          </cell>
          <cell r="G22">
            <v>8588</v>
          </cell>
        </row>
        <row r="23">
          <cell r="D23" t="str">
            <v>CIDADE ALERTA ESPECIAL - ED 1</v>
          </cell>
          <cell r="E23">
            <v>968.4</v>
          </cell>
          <cell r="F23">
            <v>2098.2000000000003</v>
          </cell>
          <cell r="G23">
            <v>3228</v>
          </cell>
        </row>
        <row r="24">
          <cell r="D24" t="str">
            <v>JORNAL DA RECORD ESPECIAL</v>
          </cell>
          <cell r="E24">
            <v>4812</v>
          </cell>
          <cell r="F24">
            <v>10426</v>
          </cell>
          <cell r="G24">
            <v>16040</v>
          </cell>
        </row>
        <row r="25">
          <cell r="D25" t="str">
            <v>NOVELA 3 - GÊNESIS MELHORES MOMENTOS</v>
          </cell>
          <cell r="E25">
            <v>2747.7</v>
          </cell>
          <cell r="F25">
            <v>5953.35</v>
          </cell>
          <cell r="G25">
            <v>9159</v>
          </cell>
        </row>
        <row r="26">
          <cell r="D26" t="str">
            <v>SÉRIE DE SÁBADO</v>
          </cell>
          <cell r="E26">
            <v>2444.1</v>
          </cell>
          <cell r="F26">
            <v>5295.55</v>
          </cell>
          <cell r="G26">
            <v>8147</v>
          </cell>
        </row>
        <row r="27">
          <cell r="D27" t="str">
            <v>QUE ARRETADO! ESPECIAL</v>
          </cell>
          <cell r="E27">
            <v>2576.4</v>
          </cell>
          <cell r="F27">
            <v>5582.2</v>
          </cell>
          <cell r="G27">
            <v>8588</v>
          </cell>
        </row>
        <row r="28">
          <cell r="D28" t="str">
            <v>PODER E NEGÓCIOS</v>
          </cell>
          <cell r="E28">
            <v>883.5</v>
          </cell>
          <cell r="F28">
            <v>1472.5</v>
          </cell>
          <cell r="G28">
            <v>2945</v>
          </cell>
        </row>
        <row r="29">
          <cell r="D29" t="str">
            <v>CINE MAIOR</v>
          </cell>
          <cell r="E29">
            <v>2125.7999999999997</v>
          </cell>
          <cell r="F29">
            <v>4605.9000000000005</v>
          </cell>
          <cell r="G29">
            <v>7086</v>
          </cell>
        </row>
        <row r="30">
          <cell r="D30" t="str">
            <v>HORA DO FARO</v>
          </cell>
          <cell r="E30">
            <v>2394.9</v>
          </cell>
          <cell r="F30">
            <v>5188.95</v>
          </cell>
          <cell r="G30">
            <v>7983</v>
          </cell>
        </row>
        <row r="31">
          <cell r="D31" t="str">
            <v>DOMINGO ESPETACULAR</v>
          </cell>
          <cell r="E31">
            <v>4018.5</v>
          </cell>
          <cell r="F31">
            <v>8706.75</v>
          </cell>
          <cell r="G31">
            <v>13395</v>
          </cell>
        </row>
        <row r="32">
          <cell r="D32" t="str">
            <v>CÂMERA RECORD</v>
          </cell>
          <cell r="E32">
            <v>2267.1</v>
          </cell>
          <cell r="F32">
            <v>4912.05</v>
          </cell>
          <cell r="G32">
            <v>7557</v>
          </cell>
        </row>
        <row r="33">
          <cell r="D33" t="str">
            <v>SÉRIE DE DOMINGO</v>
          </cell>
          <cell r="E33">
            <v>1099.8</v>
          </cell>
          <cell r="F33">
            <v>2382.9</v>
          </cell>
          <cell r="G33">
            <v>3666</v>
          </cell>
        </row>
        <row r="34">
          <cell r="D34" t="str">
            <v>ROTATIVO</v>
          </cell>
          <cell r="G34">
            <v>7001.88</v>
          </cell>
        </row>
        <row r="35">
          <cell r="D35" t="str">
            <v>DIGITAL</v>
          </cell>
          <cell r="G35">
            <v>5000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Geral"/>
      <sheetName val="Planejamento Geral"/>
      <sheetName val="1 - Verão da Guararapes"/>
      <sheetName val="2 - Carnaval 2023"/>
      <sheetName val="3 - Aniv. Recife e Olinda"/>
      <sheetName val="4 - Gostinho de Páscoa"/>
      <sheetName val="5 - Dia das Mães"/>
      <sheetName val="6 - São João"/>
      <sheetName val="Maio - Junho - Momento Junino"/>
      <sheetName val="7 - Gostinho de SJ"/>
      <sheetName val="8 - Cine na Praça"/>
      <sheetName val="9 - Super Confeiteiro"/>
      <sheetName val="10 - TV Guararapes nos Bairros"/>
      <sheetName val="11 - Mundo da Criança"/>
      <sheetName val="12 - Blackfriday"/>
      <sheetName val="13 - Fé no Morro"/>
      <sheetName val="14 - Gostinho de Natal"/>
      <sheetName val="Tabela Digital"/>
      <sheetName val="6 - São João Record NE"/>
      <sheetName val="6 - São João (2)"/>
      <sheetName val="1 - Resenha do Luna"/>
      <sheetName val="NO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D7" t="str">
            <v>Feed - Post assinado</v>
          </cell>
          <cell r="E7">
            <v>382.19475599999998</v>
          </cell>
        </row>
        <row r="8">
          <cell r="D8" t="str">
            <v>Feed - Publipost do cliente</v>
          </cell>
          <cell r="E8">
            <v>764.38951199999997</v>
          </cell>
        </row>
        <row r="9">
          <cell r="D9" t="str">
            <v>Branded Content - Publipost do cliente</v>
          </cell>
          <cell r="E9">
            <v>1146.5842680000001</v>
          </cell>
        </row>
        <row r="10">
          <cell r="D10" t="str">
            <v>Darkpost - Publipost do cliente</v>
          </cell>
          <cell r="E10">
            <v>458.63370719999995</v>
          </cell>
        </row>
        <row r="11">
          <cell r="D11" t="str">
            <v>Story - Post assinado</v>
          </cell>
          <cell r="E11">
            <v>143.32303350000001</v>
          </cell>
        </row>
        <row r="12">
          <cell r="D12" t="str">
            <v xml:space="preserve">Story - Publipost </v>
          </cell>
          <cell r="E12">
            <v>286.64606700000002</v>
          </cell>
        </row>
        <row r="13">
          <cell r="D13" t="str">
            <v>Feed - Post assinado</v>
          </cell>
          <cell r="E13">
            <v>194.73040800000001</v>
          </cell>
        </row>
        <row r="14">
          <cell r="D14" t="str">
            <v>Feed - Publipost do cliente</v>
          </cell>
          <cell r="E14">
            <v>389.46081600000002</v>
          </cell>
        </row>
        <row r="15">
          <cell r="D15" t="str">
            <v>Story - Post assinado</v>
          </cell>
          <cell r="E15">
            <v>73.023903000000004</v>
          </cell>
        </row>
        <row r="16">
          <cell r="D16" t="str">
            <v xml:space="preserve">Story - Publipost </v>
          </cell>
          <cell r="E16">
            <v>146.04780600000001</v>
          </cell>
        </row>
        <row r="17">
          <cell r="D17" t="str">
            <v>Feed - Post assinado</v>
          </cell>
          <cell r="E17">
            <v>74.113811999999996</v>
          </cell>
        </row>
        <row r="18">
          <cell r="D18" t="str">
            <v>Feed - Publipost do cliente</v>
          </cell>
          <cell r="E18">
            <v>197.636832</v>
          </cell>
        </row>
        <row r="19">
          <cell r="D19" t="str">
            <v>Story - Post assinado</v>
          </cell>
          <cell r="E19">
            <v>74.113811999999996</v>
          </cell>
        </row>
        <row r="20">
          <cell r="D20" t="str">
            <v xml:space="preserve">Story - Publipost </v>
          </cell>
          <cell r="E20">
            <v>146.04780600000001</v>
          </cell>
        </row>
        <row r="22">
          <cell r="D22" t="str">
            <v>Feed - Post assinado</v>
          </cell>
          <cell r="E22">
            <v>1117.2766149900001</v>
          </cell>
        </row>
        <row r="23">
          <cell r="D23" t="str">
            <v>Feed - Publipost do cliente</v>
          </cell>
          <cell r="E23">
            <v>2234.5532299800002</v>
          </cell>
        </row>
        <row r="24">
          <cell r="D24" t="str">
            <v>Branded Content - Publipost do cliente</v>
          </cell>
          <cell r="E24">
            <v>3351.8298449700005</v>
          </cell>
        </row>
        <row r="25">
          <cell r="D25" t="str">
            <v>Story - Post assinado</v>
          </cell>
          <cell r="E25">
            <v>418.97873062125007</v>
          </cell>
        </row>
        <row r="26">
          <cell r="D26" t="str">
            <v xml:space="preserve">Story - Publipost </v>
          </cell>
          <cell r="E26">
            <v>837.95746124250013</v>
          </cell>
        </row>
        <row r="28">
          <cell r="D28" t="str">
            <v>Pre-holl</v>
          </cell>
          <cell r="E28">
            <v>355.31033400000001</v>
          </cell>
        </row>
        <row r="29">
          <cell r="D29" t="str">
            <v>Vídeo assinado</v>
          </cell>
          <cell r="E29">
            <v>133.24137525</v>
          </cell>
        </row>
      </sheetData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showGridLines="0" tabSelected="1" zoomScale="80" zoomScaleNormal="80" workbookViewId="0"/>
  </sheetViews>
  <sheetFormatPr defaultColWidth="9.109375" defaultRowHeight="13.8"/>
  <cols>
    <col min="1" max="1" width="3.6640625" style="45" customWidth="1"/>
    <col min="2" max="3" width="18.6640625" style="3" customWidth="1"/>
    <col min="4" max="4" width="20.6640625" style="3" customWidth="1"/>
    <col min="5" max="5" width="49.44140625" style="3" bestFit="1" customWidth="1"/>
    <col min="6" max="6" width="18.6640625" style="3" customWidth="1"/>
    <col min="7" max="7" width="21.109375" style="3" customWidth="1"/>
    <col min="8" max="8" width="18.6640625" style="3" customWidth="1"/>
    <col min="9" max="9" width="27.88671875" style="3" bestFit="1" customWidth="1"/>
    <col min="10" max="12" width="18.6640625" style="3" customWidth="1"/>
    <col min="13" max="13" width="25" style="3" customWidth="1"/>
    <col min="14" max="14" width="25.109375" style="3" customWidth="1"/>
    <col min="15" max="16384" width="9.109375" style="45"/>
  </cols>
  <sheetData>
    <row r="1" spans="1:15" s="3" customFormat="1" ht="18.75" customHeight="1">
      <c r="A1" s="1"/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2"/>
    </row>
    <row r="2" spans="1:15" s="3" customFormat="1" ht="18.75" customHeight="1">
      <c r="A2" s="1"/>
      <c r="B2" s="82"/>
      <c r="C2" s="82"/>
      <c r="D2" s="82"/>
      <c r="E2" s="82"/>
      <c r="F2" s="82"/>
      <c r="G2" s="82"/>
      <c r="H2" s="82"/>
      <c r="I2" s="82"/>
      <c r="J2" s="82"/>
      <c r="K2" s="82"/>
      <c r="L2" s="2"/>
    </row>
    <row r="3" spans="1:15" s="3" customFormat="1" ht="20.100000000000001" customHeight="1">
      <c r="A3" s="1"/>
      <c r="B3" s="4" t="s">
        <v>1</v>
      </c>
      <c r="C3" s="5" t="s">
        <v>2</v>
      </c>
    </row>
    <row r="4" spans="1:15" s="3" customFormat="1" ht="20.100000000000001" customHeight="1">
      <c r="A4" s="1"/>
      <c r="B4" s="4" t="s">
        <v>3</v>
      </c>
      <c r="C4" s="5" t="s">
        <v>4</v>
      </c>
    </row>
    <row r="5" spans="1:15" s="3" customFormat="1" ht="20.100000000000001" customHeight="1">
      <c r="A5" s="1"/>
      <c r="B5" s="4" t="s">
        <v>5</v>
      </c>
      <c r="C5" s="5" t="s">
        <v>6</v>
      </c>
    </row>
    <row r="6" spans="1:15" s="3" customFormat="1" ht="20.100000000000001" customHeight="1">
      <c r="A6" s="1"/>
      <c r="B6" s="4" t="s">
        <v>7</v>
      </c>
      <c r="C6" s="6"/>
      <c r="D6" s="7"/>
    </row>
    <row r="7" spans="1:15" s="3" customFormat="1" ht="20.100000000000001" customHeight="1">
      <c r="A7" s="1"/>
      <c r="D7" s="8"/>
    </row>
    <row r="8" spans="1:15" s="13" customFormat="1" ht="39.9" customHeight="1">
      <c r="A8" s="9"/>
      <c r="B8" s="10" t="s">
        <v>8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spans="1:15" s="12" customFormat="1" ht="32.25" customHeight="1">
      <c r="B9" s="83" t="s">
        <v>9</v>
      </c>
      <c r="C9" s="84"/>
      <c r="D9" s="14" t="s">
        <v>10</v>
      </c>
      <c r="E9" s="14" t="s">
        <v>11</v>
      </c>
      <c r="F9" s="15" t="s">
        <v>12</v>
      </c>
      <c r="G9" s="16" t="s">
        <v>13</v>
      </c>
      <c r="H9" s="16" t="s">
        <v>14</v>
      </c>
      <c r="I9" s="16" t="s">
        <v>15</v>
      </c>
      <c r="J9" s="14" t="s">
        <v>16</v>
      </c>
      <c r="K9" s="14" t="s">
        <v>17</v>
      </c>
      <c r="L9" s="14" t="s">
        <v>18</v>
      </c>
      <c r="M9" s="14" t="s">
        <v>19</v>
      </c>
      <c r="N9" s="14" t="s">
        <v>20</v>
      </c>
    </row>
    <row r="10" spans="1:15" s="24" customFormat="1" ht="24.9" customHeight="1">
      <c r="A10" s="17"/>
      <c r="B10" s="72" t="s">
        <v>21</v>
      </c>
      <c r="C10" s="72"/>
      <c r="D10" s="79" t="s">
        <v>22</v>
      </c>
      <c r="E10" s="18" t="s">
        <v>23</v>
      </c>
      <c r="F10" s="19" t="s">
        <v>24</v>
      </c>
      <c r="G10" s="19">
        <v>44</v>
      </c>
      <c r="H10" s="20">
        <v>0.25</v>
      </c>
      <c r="I10" s="19" t="s">
        <v>21</v>
      </c>
      <c r="J10" s="21">
        <v>7266.06</v>
      </c>
      <c r="K10" s="21">
        <f t="shared" ref="K10:K22" si="0">G10*H10*J10</f>
        <v>79926.66</v>
      </c>
      <c r="L10" s="22">
        <v>0</v>
      </c>
      <c r="M10" s="21">
        <f t="shared" ref="M10:M18" si="1">N10/G10</f>
        <v>1816.5150000000001</v>
      </c>
      <c r="N10" s="23">
        <f>K10-K10*L10</f>
        <v>79926.66</v>
      </c>
    </row>
    <row r="11" spans="1:15" s="24" customFormat="1" ht="24.9" customHeight="1">
      <c r="A11" s="17"/>
      <c r="B11" s="85" t="s">
        <v>25</v>
      </c>
      <c r="C11" s="86"/>
      <c r="D11" s="80"/>
      <c r="E11" s="18" t="s">
        <v>26</v>
      </c>
      <c r="F11" s="19" t="s">
        <v>27</v>
      </c>
      <c r="G11" s="19">
        <v>8</v>
      </c>
      <c r="H11" s="20">
        <v>0.375</v>
      </c>
      <c r="I11" s="19" t="s">
        <v>28</v>
      </c>
      <c r="J11" s="21">
        <v>5265</v>
      </c>
      <c r="K11" s="21">
        <f t="shared" si="0"/>
        <v>15795</v>
      </c>
      <c r="L11" s="22">
        <v>0</v>
      </c>
      <c r="M11" s="21">
        <f t="shared" si="1"/>
        <v>1974.375</v>
      </c>
      <c r="N11" s="23">
        <f t="shared" ref="N11:N22" si="2">K11-K11*L11</f>
        <v>15795</v>
      </c>
    </row>
    <row r="12" spans="1:15" s="24" customFormat="1" ht="24.9" customHeight="1">
      <c r="A12" s="17"/>
      <c r="B12" s="85" t="s">
        <v>29</v>
      </c>
      <c r="C12" s="86"/>
      <c r="D12" s="80"/>
      <c r="E12" s="18" t="s">
        <v>30</v>
      </c>
      <c r="F12" s="19" t="s">
        <v>24</v>
      </c>
      <c r="G12" s="19">
        <v>8</v>
      </c>
      <c r="H12" s="20">
        <v>0.375</v>
      </c>
      <c r="I12" s="19" t="s">
        <v>28</v>
      </c>
      <c r="J12" s="21">
        <f>VLOOKUP(I12,[1]Programas!D$1:G$65536,4,FALSE)</f>
        <v>11317</v>
      </c>
      <c r="K12" s="21">
        <f t="shared" si="0"/>
        <v>33951</v>
      </c>
      <c r="L12" s="22">
        <v>0</v>
      </c>
      <c r="M12" s="21">
        <f t="shared" si="1"/>
        <v>4243.875</v>
      </c>
      <c r="N12" s="23">
        <f t="shared" si="2"/>
        <v>33951</v>
      </c>
    </row>
    <row r="13" spans="1:15" s="24" customFormat="1" ht="24.9" customHeight="1">
      <c r="A13" s="17"/>
      <c r="B13" s="85" t="s">
        <v>31</v>
      </c>
      <c r="C13" s="86"/>
      <c r="D13" s="81"/>
      <c r="E13" s="18" t="s">
        <v>30</v>
      </c>
      <c r="F13" s="19" t="s">
        <v>24</v>
      </c>
      <c r="G13" s="19">
        <v>8</v>
      </c>
      <c r="H13" s="20">
        <v>0.375</v>
      </c>
      <c r="I13" s="19" t="s">
        <v>28</v>
      </c>
      <c r="J13" s="21">
        <v>8588</v>
      </c>
      <c r="K13" s="21">
        <f t="shared" si="0"/>
        <v>25764</v>
      </c>
      <c r="L13" s="22">
        <v>0</v>
      </c>
      <c r="M13" s="21">
        <f t="shared" si="1"/>
        <v>3220.5</v>
      </c>
      <c r="N13" s="23">
        <f t="shared" si="2"/>
        <v>25764</v>
      </c>
    </row>
    <row r="14" spans="1:15" s="24" customFormat="1" ht="24.9" customHeight="1">
      <c r="A14" s="17"/>
      <c r="B14" s="63" t="s">
        <v>32</v>
      </c>
      <c r="C14" s="64"/>
      <c r="D14" s="69" t="s">
        <v>33</v>
      </c>
      <c r="E14" s="25" t="s">
        <v>34</v>
      </c>
      <c r="F14" s="19" t="s">
        <v>24</v>
      </c>
      <c r="G14" s="19">
        <v>1</v>
      </c>
      <c r="H14" s="20">
        <v>0.375</v>
      </c>
      <c r="I14" s="19" t="s">
        <v>25</v>
      </c>
      <c r="J14" s="21">
        <v>5265</v>
      </c>
      <c r="K14" s="21">
        <f t="shared" si="0"/>
        <v>1974.375</v>
      </c>
      <c r="L14" s="22">
        <v>0</v>
      </c>
      <c r="M14" s="21">
        <f t="shared" si="1"/>
        <v>1974.375</v>
      </c>
      <c r="N14" s="23">
        <f t="shared" si="2"/>
        <v>1974.375</v>
      </c>
    </row>
    <row r="15" spans="1:15" s="24" customFormat="1" ht="24.9" customHeight="1">
      <c r="A15" s="17"/>
      <c r="B15" s="65"/>
      <c r="C15" s="66"/>
      <c r="D15" s="70"/>
      <c r="E15" s="18" t="s">
        <v>35</v>
      </c>
      <c r="F15" s="19" t="s">
        <v>24</v>
      </c>
      <c r="G15" s="19">
        <v>1</v>
      </c>
      <c r="H15" s="20">
        <v>0.375</v>
      </c>
      <c r="I15" s="19" t="s">
        <v>28</v>
      </c>
      <c r="J15" s="21">
        <v>11317</v>
      </c>
      <c r="K15" s="21">
        <f t="shared" si="0"/>
        <v>4243.875</v>
      </c>
      <c r="L15" s="22">
        <v>0</v>
      </c>
      <c r="M15" s="21">
        <f t="shared" si="1"/>
        <v>4243.875</v>
      </c>
      <c r="N15" s="23">
        <f>K15-K15*L15</f>
        <v>4243.875</v>
      </c>
    </row>
    <row r="16" spans="1:15" s="24" customFormat="1" ht="24.9" customHeight="1">
      <c r="A16" s="17"/>
      <c r="B16" s="67"/>
      <c r="C16" s="68"/>
      <c r="D16" s="70"/>
      <c r="E16" s="18" t="s">
        <v>36</v>
      </c>
      <c r="F16" s="19" t="s">
        <v>24</v>
      </c>
      <c r="G16" s="19">
        <v>1</v>
      </c>
      <c r="H16" s="20">
        <v>0.375</v>
      </c>
      <c r="I16" s="19" t="s">
        <v>31</v>
      </c>
      <c r="J16" s="21">
        <v>8588</v>
      </c>
      <c r="K16" s="21">
        <f t="shared" si="0"/>
        <v>3220.5</v>
      </c>
      <c r="L16" s="22">
        <v>0</v>
      </c>
      <c r="M16" s="21">
        <f t="shared" si="1"/>
        <v>3220.5</v>
      </c>
      <c r="N16" s="23">
        <f>K16-K16*L16</f>
        <v>3220.5</v>
      </c>
    </row>
    <row r="17" spans="1:15" s="26" customFormat="1" ht="21" customHeight="1">
      <c r="A17" s="17"/>
      <c r="B17" s="72" t="s">
        <v>21</v>
      </c>
      <c r="C17" s="72"/>
      <c r="D17" s="71"/>
      <c r="E17" s="18" t="s">
        <v>37</v>
      </c>
      <c r="F17" s="19" t="s">
        <v>24</v>
      </c>
      <c r="G17" s="19">
        <v>4</v>
      </c>
      <c r="H17" s="20">
        <v>0.25</v>
      </c>
      <c r="I17" s="19" t="s">
        <v>21</v>
      </c>
      <c r="J17" s="21">
        <v>7266.06</v>
      </c>
      <c r="K17" s="21">
        <f t="shared" si="0"/>
        <v>7266.06</v>
      </c>
      <c r="L17" s="22">
        <v>0</v>
      </c>
      <c r="M17" s="21">
        <f t="shared" si="1"/>
        <v>1816.5150000000001</v>
      </c>
      <c r="N17" s="23">
        <f>K17-K17*L17</f>
        <v>7266.06</v>
      </c>
      <c r="O17" s="24"/>
    </row>
    <row r="18" spans="1:15" s="24" customFormat="1" ht="39.75" customHeight="1">
      <c r="A18" s="17"/>
      <c r="B18" s="72" t="s">
        <v>21</v>
      </c>
      <c r="C18" s="72"/>
      <c r="D18" s="27" t="s">
        <v>38</v>
      </c>
      <c r="E18" s="25" t="s">
        <v>39</v>
      </c>
      <c r="F18" s="19" t="s">
        <v>40</v>
      </c>
      <c r="G18" s="19">
        <v>30</v>
      </c>
      <c r="H18" s="20">
        <v>1</v>
      </c>
      <c r="I18" s="19" t="s">
        <v>41</v>
      </c>
      <c r="J18" s="21">
        <v>7266.06</v>
      </c>
      <c r="K18" s="21">
        <f t="shared" si="0"/>
        <v>217981.80000000002</v>
      </c>
      <c r="L18" s="22">
        <v>0</v>
      </c>
      <c r="M18" s="21">
        <f t="shared" si="1"/>
        <v>7266.06</v>
      </c>
      <c r="N18" s="23">
        <f>K18-K18*L18</f>
        <v>217981.80000000002</v>
      </c>
    </row>
    <row r="19" spans="1:15" s="24" customFormat="1" ht="9.9" customHeight="1">
      <c r="A19" s="28"/>
      <c r="B19" s="29"/>
      <c r="C19" s="29"/>
      <c r="D19" s="30"/>
      <c r="E19" s="31"/>
      <c r="F19" s="32"/>
      <c r="G19" s="32"/>
      <c r="H19" s="33"/>
      <c r="I19" s="32"/>
      <c r="J19" s="34"/>
      <c r="K19" s="34"/>
      <c r="L19" s="35"/>
      <c r="M19" s="34"/>
      <c r="N19" s="34"/>
      <c r="O19" s="26"/>
    </row>
    <row r="20" spans="1:15" s="24" customFormat="1" ht="24.9" customHeight="1">
      <c r="A20" s="17"/>
      <c r="B20" s="73" t="s">
        <v>42</v>
      </c>
      <c r="C20" s="74"/>
      <c r="D20" s="79" t="s">
        <v>22</v>
      </c>
      <c r="E20" s="25" t="s">
        <v>43</v>
      </c>
      <c r="F20" s="19" t="s">
        <v>44</v>
      </c>
      <c r="G20" s="19">
        <f>3*4</f>
        <v>12</v>
      </c>
      <c r="H20" s="20">
        <v>1</v>
      </c>
      <c r="I20" s="19" t="s">
        <v>45</v>
      </c>
      <c r="J20" s="21">
        <f>VLOOKUP(I20,'[2]Tabela Digital'!$D$7:$E$29,2,FALSE)</f>
        <v>382.19475599999998</v>
      </c>
      <c r="K20" s="21">
        <f t="shared" si="0"/>
        <v>4586.3370720000003</v>
      </c>
      <c r="L20" s="22">
        <v>0</v>
      </c>
      <c r="M20" s="36">
        <f>N20/G20</f>
        <v>382.19475600000004</v>
      </c>
      <c r="N20" s="23">
        <f t="shared" si="2"/>
        <v>4586.3370720000003</v>
      </c>
    </row>
    <row r="21" spans="1:15" s="24" customFormat="1" ht="24.9" customHeight="1">
      <c r="A21" s="17"/>
      <c r="B21" s="75"/>
      <c r="C21" s="76"/>
      <c r="D21" s="80"/>
      <c r="E21" s="25" t="s">
        <v>46</v>
      </c>
      <c r="F21" s="19" t="s">
        <v>44</v>
      </c>
      <c r="G21" s="19">
        <v>20</v>
      </c>
      <c r="H21" s="20">
        <v>1</v>
      </c>
      <c r="I21" s="19" t="s">
        <v>47</v>
      </c>
      <c r="J21" s="21">
        <f>VLOOKUP(I21,'[2]Tabela Digital'!$D$7:$E$29,2,FALSE)</f>
        <v>143.32303350000001</v>
      </c>
      <c r="K21" s="21">
        <f t="shared" si="0"/>
        <v>2866.4606700000004</v>
      </c>
      <c r="L21" s="22">
        <v>0</v>
      </c>
      <c r="M21" s="36">
        <f>N21/G21</f>
        <v>143.32303350000001</v>
      </c>
      <c r="N21" s="23">
        <f t="shared" si="2"/>
        <v>2866.4606700000004</v>
      </c>
    </row>
    <row r="22" spans="1:15" s="37" customFormat="1" ht="27.75" customHeight="1">
      <c r="A22" s="17"/>
      <c r="B22" s="77"/>
      <c r="C22" s="78"/>
      <c r="D22" s="81"/>
      <c r="E22" s="25" t="s">
        <v>48</v>
      </c>
      <c r="F22" s="19" t="s">
        <v>44</v>
      </c>
      <c r="G22" s="19">
        <v>12</v>
      </c>
      <c r="H22" s="20">
        <v>1</v>
      </c>
      <c r="I22" s="19" t="s">
        <v>45</v>
      </c>
      <c r="J22" s="21">
        <f>VLOOKUP(I22,'[2]Tabela Digital'!$D$7:$E$29,2,FALSE)</f>
        <v>382.19475599999998</v>
      </c>
      <c r="K22" s="21">
        <f t="shared" si="0"/>
        <v>4586.3370720000003</v>
      </c>
      <c r="L22" s="22">
        <v>0</v>
      </c>
      <c r="M22" s="36">
        <f>N22/G22</f>
        <v>382.19475600000004</v>
      </c>
      <c r="N22" s="23">
        <f t="shared" si="2"/>
        <v>4586.3370720000003</v>
      </c>
      <c r="O22" s="24"/>
    </row>
    <row r="23" spans="1:15" ht="24.9" customHeight="1" thickBot="1">
      <c r="A23" s="38"/>
      <c r="B23" s="57" t="s">
        <v>49</v>
      </c>
      <c r="C23" s="58"/>
      <c r="D23" s="58"/>
      <c r="E23" s="58"/>
      <c r="F23" s="59"/>
      <c r="G23" s="39">
        <f>SUM(G10:G22)</f>
        <v>149</v>
      </c>
      <c r="H23" s="40"/>
      <c r="I23" s="41"/>
      <c r="J23" s="42" t="s">
        <v>50</v>
      </c>
      <c r="K23" s="43">
        <f>SUM(K10:K22)</f>
        <v>402162.40481400007</v>
      </c>
      <c r="L23" s="60">
        <f>N23/K23-1</f>
        <v>0</v>
      </c>
      <c r="M23" s="61"/>
      <c r="N23" s="44">
        <f>SUM(N10:N22)</f>
        <v>402162.40481400007</v>
      </c>
      <c r="O23" s="26"/>
    </row>
    <row r="24" spans="1:15" s="46" customFormat="1" ht="16.2" thickTop="1">
      <c r="B24" s="62"/>
      <c r="C24" s="62"/>
      <c r="D24" s="62"/>
      <c r="E24" s="62"/>
      <c r="F24" s="47"/>
      <c r="G24" s="48"/>
      <c r="H24" s="48"/>
      <c r="I24" s="49"/>
      <c r="J24" s="13"/>
      <c r="K24" s="50"/>
      <c r="L24" s="13"/>
      <c r="M24" s="13"/>
      <c r="N24" s="50"/>
    </row>
    <row r="25" spans="1:15" s="46" customFormat="1" ht="17.100000000000001" customHeight="1">
      <c r="B25" s="51" t="s">
        <v>51</v>
      </c>
      <c r="C25" s="52"/>
      <c r="D25" s="52"/>
      <c r="E25" s="52"/>
      <c r="F25" s="53"/>
      <c r="G25" s="53"/>
      <c r="H25" s="48"/>
      <c r="I25" s="49"/>
      <c r="J25" s="13"/>
      <c r="K25" s="50"/>
      <c r="L25" s="54"/>
      <c r="M25" s="13"/>
      <c r="N25" s="50"/>
    </row>
    <row r="26" spans="1:15" ht="17.100000000000001" customHeight="1">
      <c r="B26" s="55" t="s">
        <v>52</v>
      </c>
      <c r="C26" s="56"/>
      <c r="D26" s="53"/>
      <c r="E26" s="53"/>
      <c r="F26" s="53"/>
      <c r="G26" s="53"/>
      <c r="H26" s="48"/>
      <c r="I26" s="49"/>
      <c r="J26" s="13"/>
      <c r="K26" s="50"/>
      <c r="L26" s="13"/>
      <c r="M26" s="13"/>
      <c r="N26" s="50"/>
    </row>
    <row r="27" spans="1:15" ht="17.100000000000001" customHeight="1">
      <c r="B27" s="55" t="s">
        <v>53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5" ht="17.100000000000001" customHeight="1">
      <c r="B28" s="55" t="s">
        <v>54</v>
      </c>
      <c r="L28" s="13"/>
      <c r="M28" s="13"/>
    </row>
    <row r="29" spans="1:15" ht="17.100000000000001" customHeight="1">
      <c r="B29" s="55" t="s">
        <v>55</v>
      </c>
    </row>
    <row r="30" spans="1:15" ht="17.100000000000001" customHeight="1">
      <c r="B30" s="55" t="s">
        <v>56</v>
      </c>
    </row>
    <row r="32" spans="1:15" s="87" customFormat="1" ht="15.6">
      <c r="A32" s="87" t="s">
        <v>57</v>
      </c>
      <c r="F32" s="88"/>
      <c r="G32" s="89"/>
      <c r="H32" s="89"/>
      <c r="J32" s="90"/>
      <c r="K32" s="91"/>
      <c r="L32" s="91"/>
    </row>
    <row r="34" ht="20.100000000000001" customHeight="1"/>
  </sheetData>
  <sheetProtection selectLockedCells="1" selectUnlockedCells="1"/>
  <mergeCells count="16">
    <mergeCell ref="B1:K2"/>
    <mergeCell ref="B9:C9"/>
    <mergeCell ref="B10:C10"/>
    <mergeCell ref="D10:D13"/>
    <mergeCell ref="B11:C11"/>
    <mergeCell ref="B12:C12"/>
    <mergeCell ref="B13:C13"/>
    <mergeCell ref="B23:F23"/>
    <mergeCell ref="L23:M23"/>
    <mergeCell ref="B24:E24"/>
    <mergeCell ref="B14:C16"/>
    <mergeCell ref="D14:D17"/>
    <mergeCell ref="B17:C17"/>
    <mergeCell ref="B18:C18"/>
    <mergeCell ref="B20:C22"/>
    <mergeCell ref="D20:D22"/>
  </mergeCells>
  <pageMargins left="0.51180555555555551" right="0.51180555555555551" top="0.78749999999999998" bottom="0.78749999999999998" header="0.51180555555555551" footer="0.51180555555555551"/>
  <pageSetup scale="41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2 - TV Guararapes nos Bairros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pereira</dc:creator>
  <cp:lastModifiedBy>Joyce Luque Bastos Berthaud</cp:lastModifiedBy>
  <dcterms:created xsi:type="dcterms:W3CDTF">2023-11-07T18:11:21Z</dcterms:created>
  <dcterms:modified xsi:type="dcterms:W3CDTF">2023-11-09T17:43:54Z</dcterms:modified>
</cp:coreProperties>
</file>